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4"/>
  <workbookPr defaultThemeVersion="124226"/>
  <mc:AlternateContent xmlns:mc="http://schemas.openxmlformats.org/markup-compatibility/2006">
    <mc:Choice Requires="x15">
      <x15ac:absPath xmlns:x15ac="http://schemas.microsoft.com/office/spreadsheetml/2010/11/ac" url="/Users/suzannelupin/Desktop/"/>
    </mc:Choice>
  </mc:AlternateContent>
  <xr:revisionPtr revIDLastSave="0" documentId="13_ncr:1_{21762F02-4039-6B4C-8FBC-B25AC85A0AC5}" xr6:coauthVersionLast="47" xr6:coauthVersionMax="47" xr10:uidLastSave="{00000000-0000-0000-0000-000000000000}"/>
  <bookViews>
    <workbookView xWindow="0" yWindow="500" windowWidth="28800" windowHeight="16580" xr2:uid="{00000000-000D-0000-FFFF-FFFF00000000}"/>
  </bookViews>
  <sheets>
    <sheet name="Variances" sheetId="1" r:id="rId1"/>
  </sheets>
  <definedNames>
    <definedName name="_xlnm.Print_Area" localSheetId="0">Variances!$A$1:$N$35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8" i="1" l="1"/>
  <c r="K28" i="1" s="1"/>
  <c r="F24" i="1"/>
  <c r="D24" i="1"/>
  <c r="M11" i="1" s="1"/>
  <c r="G31" i="1"/>
  <c r="G28" i="1"/>
  <c r="G21" i="1"/>
  <c r="G19" i="1"/>
  <c r="G17" i="1"/>
  <c r="G15" i="1"/>
  <c r="G13" i="1"/>
  <c r="I15" i="1"/>
  <c r="J15" i="1"/>
  <c r="I17" i="1"/>
  <c r="J17" i="1"/>
  <c r="I19" i="1"/>
  <c r="J19" i="1"/>
  <c r="I21" i="1"/>
  <c r="J21" i="1"/>
  <c r="J13" i="1"/>
  <c r="I13" i="1"/>
  <c r="J31" i="1"/>
  <c r="I31" i="1"/>
  <c r="H31" i="1"/>
  <c r="K31" i="1" s="1"/>
  <c r="H21" i="1"/>
  <c r="L21" i="1" s="1"/>
  <c r="M21" i="1" s="1"/>
  <c r="K21" i="1"/>
  <c r="H19" i="1"/>
  <c r="K19" i="1" s="1"/>
  <c r="L19" i="1"/>
  <c r="M19" i="1" s="1"/>
  <c r="H17" i="1"/>
  <c r="K17" i="1"/>
  <c r="H15" i="1"/>
  <c r="L15" i="1" s="1"/>
  <c r="M15" i="1" s="1"/>
  <c r="K15" i="1"/>
  <c r="H13" i="1"/>
  <c r="K13" i="1" s="1"/>
  <c r="L13" i="1"/>
  <c r="M13" i="1" s="1"/>
  <c r="J28" i="1"/>
  <c r="I28" i="1"/>
  <c r="L17" i="1"/>
  <c r="M17" i="1" s="1"/>
  <c r="L31" i="1" l="1"/>
  <c r="M31" i="1" s="1"/>
  <c r="L28" i="1"/>
  <c r="M28" i="1" s="1"/>
</calcChain>
</file>

<file path=xl/sharedStrings.xml><?xml version="1.0" encoding="utf-8"?>
<sst xmlns="http://schemas.openxmlformats.org/spreadsheetml/2006/main" count="60" uniqueCount="35">
  <si>
    <t xml:space="preserve">Explanation of variances – pro forma </t>
  </si>
  <si>
    <t xml:space="preserve">Name of smaller authority: </t>
  </si>
  <si>
    <t>Bacton Parish Council</t>
  </si>
  <si>
    <r>
      <t>County area (local councils and parish meetings only):</t>
    </r>
    <r>
      <rPr>
        <b/>
        <sz val="8"/>
        <color indexed="8"/>
        <rFont val="Arial"/>
        <family val="2"/>
      </rPr>
      <t xml:space="preserve">  Mid Suffolk</t>
    </r>
  </si>
  <si>
    <r>
      <t xml:space="preserve">Insert figures from Section 2 of the AGAR in all </t>
    </r>
    <r>
      <rPr>
        <b/>
        <u/>
        <sz val="10"/>
        <color indexed="62"/>
        <rFont val="Arial"/>
        <family val="2"/>
      </rPr>
      <t>Blue</t>
    </r>
    <r>
      <rPr>
        <b/>
        <sz val="10"/>
        <color indexed="10"/>
        <rFont val="Arial"/>
        <family val="2"/>
      </rPr>
      <t xml:space="preserve"> highlighted boxes </t>
    </r>
  </si>
  <si>
    <r>
      <t xml:space="preserve">Next, please provide full explanations, including numerical values, for the following that will be flagged in the green boxes where relevant:
</t>
    </r>
    <r>
      <rPr>
        <sz val="10"/>
        <color indexed="8"/>
        <rFont val="Arial"/>
        <family val="2"/>
      </rPr>
      <t xml:space="preserve">• variances of more than 15% between totals for individual boxes (except variances of less than £200); 
• </t>
    </r>
    <r>
      <rPr>
        <b/>
        <sz val="10"/>
        <color indexed="10"/>
        <rFont val="Arial"/>
        <family val="2"/>
      </rPr>
      <t>New from 2020/21 onwards:</t>
    </r>
    <r>
      <rPr>
        <sz val="10"/>
        <color indexed="8"/>
        <rFont val="Arial"/>
        <family val="2"/>
      </rPr>
      <t xml:space="preserve"> variances of £100,000 or more require explanation regardless of the % variation year on year;
</t>
    </r>
  </si>
  <si>
    <t>2022/23</t>
  </si>
  <si>
    <t>2023/24</t>
  </si>
  <si>
    <t>Variance</t>
  </si>
  <si>
    <t>Explanation Required?</t>
  </si>
  <si>
    <r>
      <t xml:space="preserve">Automatic responses trigger below based on figures input, </t>
    </r>
    <r>
      <rPr>
        <b/>
        <sz val="11"/>
        <color indexed="8"/>
        <rFont val="Arial"/>
        <family val="2"/>
      </rPr>
      <t>DO NOT OVERWRITE THESE BOXES</t>
    </r>
  </si>
  <si>
    <r>
      <t xml:space="preserve">Explanation from smaller authority </t>
    </r>
    <r>
      <rPr>
        <b/>
        <u/>
        <sz val="11"/>
        <color indexed="8"/>
        <rFont val="Arial"/>
        <family val="2"/>
      </rPr>
      <t>(must include narrative and supporting figures)</t>
    </r>
  </si>
  <si>
    <t>£</t>
  </si>
  <si>
    <t>%</t>
  </si>
  <si>
    <t>2 Precept or Rates and Levies</t>
  </si>
  <si>
    <t>The PC is currently in receipt of CIL funds arising from extensive housing development in the village. The money is being earmarked for future infra-structure investment to ensure that the village's infratructure and facilities can meet the demands of an almost doubled population.  Bacton has an addition planning application for 50 more houses ontop of the 5 exsiting housing developments with planning permission to builid 400 new homes.  Rising energy / maintenance costs also factor into the figure.</t>
  </si>
  <si>
    <t>3 Total Other Receipts</t>
  </si>
  <si>
    <t>4 Staff Costs</t>
  </si>
  <si>
    <t xml:space="preserve"> </t>
  </si>
  <si>
    <t>5 Loan Interest/Capital Repayment</t>
  </si>
  <si>
    <t>6 All Other Payments</t>
  </si>
  <si>
    <t>Expenditure of £30,534 CIL funds - See attached CIL budget indicating the extra expenditure. Plus an over budget spend on the following items:</t>
  </si>
  <si>
    <t>7 Balances Carried Forward</t>
  </si>
  <si>
    <t>VARIANCE EXPLANATION NOT REQUIRED</t>
  </si>
  <si>
    <t>8 Total Cash and Short Term Investments</t>
  </si>
  <si>
    <t>9 Total Fixed Assets plus Other Long Term Investments and Assets</t>
  </si>
  <si>
    <t xml:space="preserve">£20,372 of Various Play equipment purchased from CIL funds for St Mary's Playing field- see updated </t>
  </si>
  <si>
    <t>10 Total Borrowings</t>
  </si>
  <si>
    <t>Rounding errors of up to £2 are tolerable</t>
  </si>
  <si>
    <t>Variances of £200 or less are tolerable</t>
  </si>
  <si>
    <t>BOX 10 VARIANCE EXPLANATION NOT REQUIRED IF CHANGE CAN BE EXPLAINED BY BOX 5 (CAPITAL PLUS INTEREST PAYMENT)</t>
  </si>
  <si>
    <t>Asset Register minus a deletion of Goal posts disposal (£966).</t>
  </si>
  <si>
    <t>Stewardship Management on Bacton Green land £1,174          New Cemetery grass cutting fees £293          Street Lighting £119     Legal fees on registering ownership of Shop Green, Taylors Greens and Cow Green £555                     Jubilee event  £390      Public Liability Insurance £398</t>
  </si>
  <si>
    <t>Increase in receipts between 2022/23 and 2023/24 as follows :  CIL grants =  £33,000      Neighbourhood Plan Grant = £2,600    VAT reimbursements = £8,300      Warden Grant. = £1414</t>
  </si>
  <si>
    <t>The Clerk and Parish Warden received a pay increase backdated to April 2023
(£534.13- Clerk) (£189.19 Parish Warden).
Over time hours incurred: Clerk hours: 107.5 hrs  / Parish Warden: 26.5 hrs.
NI/tax increased the HMRC payments to £475     The Clerk joined the pension scheme £114
The Parish Warden also received a discretionary leaving pay of £750.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</si>
</sst>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22" x14ac:knownFonts="1">
    <font>
      <sz val="11"/>
      <color theme="1"/>
      <name val="Calibri"/>
      <family val="2"/>
      <scheme val="minor"/>
    </font>
    <font>
      <b/>
      <sz val="14"/>
      <name val="Arial"/>
      <family val="2"/>
    </font>
    <font>
      <b/>
      <sz val="12"/>
      <name val="Arial"/>
      <family val="2"/>
    </font>
    <font>
      <b/>
      <sz val="10"/>
      <name val="Arial"/>
      <family val="2"/>
    </font>
    <font>
      <b/>
      <sz val="10"/>
      <color indexed="10"/>
      <name val="Arial"/>
      <family val="2"/>
    </font>
    <font>
      <b/>
      <u/>
      <sz val="10"/>
      <color indexed="62"/>
      <name val="Arial"/>
      <family val="2"/>
    </font>
    <font>
      <b/>
      <sz val="11"/>
      <color indexed="8"/>
      <name val="Arial"/>
      <family val="2"/>
    </font>
    <font>
      <b/>
      <sz val="8"/>
      <color indexed="8"/>
      <name val="Arial"/>
      <family val="2"/>
    </font>
    <font>
      <sz val="10"/>
      <color indexed="8"/>
      <name val="Arial"/>
      <family val="2"/>
    </font>
    <font>
      <b/>
      <u/>
      <sz val="11"/>
      <color indexed="8"/>
      <name val="Arial"/>
      <family val="2"/>
    </font>
    <font>
      <sz val="11"/>
      <color theme="1"/>
      <name val="Arial"/>
      <family val="2"/>
    </font>
    <font>
      <b/>
      <sz val="11"/>
      <color rgb="FFFF0000"/>
      <name val="Arial"/>
      <family val="2"/>
    </font>
    <font>
      <b/>
      <sz val="11"/>
      <color theme="1"/>
      <name val="Arial"/>
      <family val="2"/>
    </font>
    <font>
      <sz val="8"/>
      <color theme="1"/>
      <name val="Arial"/>
      <family val="2"/>
    </font>
    <font>
      <sz val="10"/>
      <color theme="1"/>
      <name val="Symbol"/>
      <family val="1"/>
      <charset val="2"/>
    </font>
    <font>
      <b/>
      <sz val="12"/>
      <color rgb="FF000000"/>
      <name val="Calibri"/>
      <family val="2"/>
      <scheme val="minor"/>
    </font>
    <font>
      <b/>
      <sz val="11"/>
      <color rgb="FF000000"/>
      <name val="Calibri Light"/>
      <family val="2"/>
    </font>
    <font>
      <sz val="12"/>
      <color rgb="FF000000"/>
      <name val="Calibri"/>
      <family val="2"/>
      <scheme val="minor"/>
    </font>
    <font>
      <sz val="12"/>
      <color rgb="FF000000"/>
      <name val="Calibri Light"/>
      <family val="2"/>
    </font>
    <font>
      <b/>
      <sz val="14"/>
      <color rgb="FFFFFFFF"/>
      <name val="Calibri Light"/>
      <family val="2"/>
    </font>
    <font>
      <b/>
      <sz val="10"/>
      <color theme="1"/>
      <name val="Arial"/>
      <family val="2"/>
    </font>
    <font>
      <sz val="12"/>
      <color rgb="FF000000"/>
      <name val="Calibri"/>
      <family val="2"/>
    </font>
  </fonts>
  <fills count="10">
    <fill>
      <patternFill patternType="none"/>
    </fill>
    <fill>
      <patternFill patternType="gray125"/>
    </fill>
    <fill>
      <patternFill patternType="solid">
        <fgColor indexed="13"/>
        <bgColor indexed="64"/>
      </patternFill>
    </fill>
    <fill>
      <patternFill patternType="solid">
        <fgColor rgb="FF66CCFF"/>
        <bgColor indexed="64"/>
      </patternFill>
    </fill>
    <fill>
      <patternFill patternType="solid">
        <fgColor rgb="FF92D050"/>
        <bgColor indexed="64"/>
      </patternFill>
    </fill>
    <fill>
      <patternFill patternType="solid">
        <fgColor rgb="FFFF0000"/>
        <bgColor indexed="64"/>
      </patternFill>
    </fill>
    <fill>
      <patternFill patternType="solid">
        <fgColor rgb="FF00B0F0"/>
        <bgColor indexed="64"/>
      </patternFill>
    </fill>
    <fill>
      <patternFill patternType="solid">
        <fgColor rgb="FFFFFFFF"/>
        <bgColor rgb="FF000000"/>
      </patternFill>
    </fill>
    <fill>
      <patternFill patternType="solid">
        <fgColor theme="0"/>
        <bgColor rgb="FF000000"/>
      </patternFill>
    </fill>
    <fill>
      <patternFill patternType="solid">
        <fgColor theme="0"/>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58">
    <xf numFmtId="0" fontId="0" fillId="0" borderId="0" xfId="0"/>
    <xf numFmtId="0" fontId="4" fillId="0" borderId="0" xfId="0" applyFont="1"/>
    <xf numFmtId="3" fontId="3" fillId="2" borderId="1" xfId="0" applyNumberFormat="1" applyFont="1" applyFill="1" applyBorder="1" applyAlignment="1" applyProtection="1">
      <alignment horizontal="center"/>
      <protection locked="0"/>
    </xf>
    <xf numFmtId="0" fontId="10" fillId="0" borderId="0" xfId="0" applyFont="1"/>
    <xf numFmtId="0" fontId="10" fillId="0" borderId="0" xfId="0" applyFont="1" applyAlignment="1">
      <alignment horizontal="center"/>
    </xf>
    <xf numFmtId="3" fontId="10" fillId="0" borderId="0" xfId="0" applyNumberFormat="1" applyFont="1"/>
    <xf numFmtId="10" fontId="10" fillId="0" borderId="0" xfId="0" applyNumberFormat="1" applyFont="1"/>
    <xf numFmtId="0" fontId="10" fillId="0" borderId="0" xfId="0" applyFont="1" applyAlignment="1">
      <alignment vertical="center"/>
    </xf>
    <xf numFmtId="3" fontId="3" fillId="3" borderId="1" xfId="0" applyNumberFormat="1" applyFont="1" applyFill="1" applyBorder="1" applyAlignment="1" applyProtection="1">
      <alignment horizontal="center"/>
      <protection locked="0"/>
    </xf>
    <xf numFmtId="0" fontId="2" fillId="0" borderId="0" xfId="0" applyFont="1" applyAlignment="1">
      <alignment vertical="top"/>
    </xf>
    <xf numFmtId="0" fontId="10" fillId="4" borderId="2" xfId="0" applyFont="1" applyFill="1" applyBorder="1" applyAlignment="1">
      <alignment wrapText="1"/>
    </xf>
    <xf numFmtId="0" fontId="11" fillId="0" borderId="0" xfId="0" applyFont="1"/>
    <xf numFmtId="0" fontId="10" fillId="0" borderId="0" xfId="0" applyFont="1" applyAlignment="1">
      <alignment wrapText="1"/>
    </xf>
    <xf numFmtId="0" fontId="10" fillId="0" borderId="2" xfId="0" applyFont="1" applyBorder="1" applyAlignment="1">
      <alignment wrapText="1"/>
    </xf>
    <xf numFmtId="0" fontId="10" fillId="0" borderId="0" xfId="0" applyFont="1" applyAlignment="1">
      <alignment horizontal="left" vertical="center"/>
    </xf>
    <xf numFmtId="0" fontId="10" fillId="0" borderId="0" xfId="0" applyFont="1" applyAlignment="1">
      <alignment horizontal="left" vertical="top" wrapText="1"/>
    </xf>
    <xf numFmtId="0" fontId="12" fillId="0" borderId="0" xfId="0" applyFont="1"/>
    <xf numFmtId="0" fontId="13" fillId="0" borderId="0" xfId="0" applyFont="1"/>
    <xf numFmtId="0" fontId="14" fillId="0" borderId="0" xfId="0" applyFont="1" applyAlignment="1">
      <alignment horizontal="left" vertical="center" indent="2"/>
    </xf>
    <xf numFmtId="0" fontId="10" fillId="6" borderId="0" xfId="0" applyFont="1" applyFill="1"/>
    <xf numFmtId="3" fontId="3" fillId="6" borderId="0" xfId="0" applyNumberFormat="1" applyFont="1" applyFill="1" applyAlignment="1" applyProtection="1">
      <alignment horizontal="center"/>
      <protection locked="0"/>
    </xf>
    <xf numFmtId="0" fontId="12" fillId="0" borderId="0" xfId="0" applyFont="1" applyAlignment="1">
      <alignment horizontal="center"/>
    </xf>
    <xf numFmtId="0" fontId="12" fillId="0" borderId="0" xfId="0" applyFont="1" applyAlignment="1">
      <alignment horizontal="center" wrapText="1"/>
    </xf>
    <xf numFmtId="0" fontId="12" fillId="0" borderId="2" xfId="0" applyFont="1" applyBorder="1" applyAlignment="1">
      <alignment wrapText="1"/>
    </xf>
    <xf numFmtId="3" fontId="3" fillId="3" borderId="0" xfId="0" applyNumberFormat="1" applyFont="1" applyFill="1" applyAlignment="1" applyProtection="1">
      <alignment horizontal="center"/>
      <protection locked="0"/>
    </xf>
    <xf numFmtId="38" fontId="16" fillId="7" borderId="0" xfId="0" applyNumberFormat="1" applyFont="1" applyFill="1" applyAlignment="1">
      <alignment horizontal="center" wrapText="1"/>
    </xf>
    <xf numFmtId="164" fontId="17" fillId="7" borderId="0" xfId="0" applyNumberFormat="1" applyFont="1" applyFill="1"/>
    <xf numFmtId="164" fontId="17" fillId="0" borderId="0" xfId="0" applyNumberFormat="1" applyFont="1"/>
    <xf numFmtId="164" fontId="19" fillId="8" borderId="0" xfId="0" applyNumberFormat="1" applyFont="1" applyFill="1" applyAlignment="1">
      <alignment vertical="center"/>
    </xf>
    <xf numFmtId="0" fontId="15" fillId="0" borderId="0" xfId="0" applyFont="1"/>
    <xf numFmtId="0" fontId="10" fillId="0" borderId="6" xfId="0" applyFont="1" applyBorder="1" applyAlignment="1">
      <alignment wrapText="1"/>
    </xf>
    <xf numFmtId="0" fontId="10" fillId="0" borderId="3" xfId="0" applyFont="1" applyBorder="1" applyAlignment="1">
      <alignment wrapText="1"/>
    </xf>
    <xf numFmtId="0" fontId="10" fillId="4" borderId="5" xfId="0" applyFont="1" applyFill="1" applyBorder="1" applyAlignment="1">
      <alignment wrapText="1"/>
    </xf>
    <xf numFmtId="0" fontId="17" fillId="0" borderId="0" xfId="0" applyFont="1"/>
    <xf numFmtId="0" fontId="10" fillId="5" borderId="5" xfId="0" applyFont="1" applyFill="1" applyBorder="1" applyAlignment="1">
      <alignment wrapText="1"/>
    </xf>
    <xf numFmtId="0" fontId="17" fillId="0" borderId="9" xfId="0" applyFont="1" applyBorder="1"/>
    <xf numFmtId="0" fontId="18" fillId="0" borderId="0" xfId="0" applyFont="1"/>
    <xf numFmtId="49" fontId="19" fillId="8" borderId="0" xfId="0" applyNumberFormat="1" applyFont="1" applyFill="1" applyAlignment="1">
      <alignment horizontal="right" vertical="center"/>
    </xf>
    <xf numFmtId="0" fontId="21" fillId="0" borderId="0" xfId="0" applyFont="1"/>
    <xf numFmtId="0" fontId="17" fillId="0" borderId="10" xfId="0" applyFont="1" applyBorder="1" applyAlignment="1">
      <alignment vertical="top"/>
    </xf>
    <xf numFmtId="0" fontId="21" fillId="0" borderId="11" xfId="0" applyFont="1" applyBorder="1"/>
    <xf numFmtId="0" fontId="10" fillId="4" borderId="7" xfId="0" applyFont="1" applyFill="1" applyBorder="1" applyAlignment="1">
      <alignment wrapText="1"/>
    </xf>
    <xf numFmtId="0" fontId="10" fillId="4" borderId="8" xfId="0" applyFont="1" applyFill="1" applyBorder="1" applyAlignment="1">
      <alignment wrapText="1"/>
    </xf>
    <xf numFmtId="0" fontId="10" fillId="0" borderId="12" xfId="0" applyFont="1" applyBorder="1" applyAlignment="1">
      <alignment wrapText="1"/>
    </xf>
    <xf numFmtId="0" fontId="10" fillId="9" borderId="0" xfId="0" applyFont="1" applyFill="1" applyAlignment="1">
      <alignment wrapText="1"/>
    </xf>
    <xf numFmtId="0" fontId="10" fillId="9" borderId="12" xfId="0" applyFont="1" applyFill="1" applyBorder="1" applyAlignment="1">
      <alignment wrapText="1"/>
    </xf>
    <xf numFmtId="0" fontId="17" fillId="0" borderId="12" xfId="0" applyFont="1" applyBorder="1" applyAlignment="1">
      <alignment horizontal="left" vertical="center" wrapText="1"/>
    </xf>
    <xf numFmtId="0" fontId="17" fillId="0" borderId="12" xfId="0" applyFont="1" applyBorder="1"/>
    <xf numFmtId="0" fontId="10" fillId="0" borderId="0" xfId="0" applyFont="1" applyAlignment="1">
      <alignment vertical="center"/>
    </xf>
    <xf numFmtId="0" fontId="1" fillId="0" borderId="0" xfId="0" applyFont="1" applyAlignment="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10" fillId="0" borderId="0" xfId="0" applyFont="1" applyAlignment="1">
      <alignment wrapText="1"/>
    </xf>
    <xf numFmtId="0" fontId="10" fillId="0" borderId="4" xfId="0" applyFont="1" applyBorder="1" applyAlignment="1">
      <alignment wrapText="1"/>
    </xf>
    <xf numFmtId="0" fontId="20" fillId="0" borderId="0" xfId="0" applyFont="1" applyAlignment="1">
      <alignment horizontal="left" vertical="center" wrapText="1"/>
    </xf>
    <xf numFmtId="0" fontId="20" fillId="0" borderId="0" xfId="0" applyFont="1" applyAlignment="1">
      <alignment horizontal="left" vertical="center"/>
    </xf>
    <xf numFmtId="0" fontId="10" fillId="4" borderId="13" xfId="0" applyFont="1" applyFill="1" applyBorder="1" applyAlignment="1">
      <alignment wrapText="1"/>
    </xf>
    <xf numFmtId="0" fontId="10" fillId="4" borderId="14" xfId="0" applyFont="1" applyFill="1" applyBorder="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37"/>
  <sheetViews>
    <sheetView tabSelected="1" topLeftCell="B14" zoomScale="90" zoomScaleNormal="90" workbookViewId="0">
      <selection activeCell="N35" sqref="N35"/>
    </sheetView>
  </sheetViews>
  <sheetFormatPr baseColWidth="10" defaultColWidth="9.1640625" defaultRowHeight="14" x14ac:dyDescent="0.15"/>
  <cols>
    <col min="1" max="1" width="10.83203125" style="3" customWidth="1"/>
    <col min="2" max="2" width="11.5" style="3" customWidth="1"/>
    <col min="3" max="3" width="37.33203125" style="3" customWidth="1"/>
    <col min="4" max="4" width="11.5" style="3" customWidth="1"/>
    <col min="5" max="5" width="3.1640625" style="3" customWidth="1"/>
    <col min="6" max="6" width="11.5" style="3" customWidth="1"/>
    <col min="7" max="7" width="10.1640625" style="3" customWidth="1"/>
    <col min="8" max="8" width="9.33203125" style="3" customWidth="1"/>
    <col min="9" max="11" width="9.1640625" style="3" hidden="1" customWidth="1"/>
    <col min="12" max="12" width="13.33203125" style="3" customWidth="1"/>
    <col min="13" max="13" width="50.5" style="12" bestFit="1" customWidth="1"/>
    <col min="14" max="14" width="98.5" style="3" customWidth="1"/>
    <col min="15" max="256" width="11.5" style="3" customWidth="1"/>
    <col min="257" max="16384" width="9.1640625" style="3"/>
  </cols>
  <sheetData>
    <row r="1" spans="1:14" ht="18" x14ac:dyDescent="0.15">
      <c r="A1" s="49" t="s">
        <v>0</v>
      </c>
      <c r="B1" s="50"/>
      <c r="C1" s="50"/>
      <c r="D1" s="50"/>
      <c r="E1" s="50"/>
      <c r="F1" s="50"/>
      <c r="G1" s="50"/>
      <c r="H1" s="50"/>
      <c r="I1" s="50"/>
      <c r="J1" s="50"/>
      <c r="K1" s="50"/>
      <c r="L1" s="9"/>
    </row>
    <row r="2" spans="1:14" ht="16" x14ac:dyDescent="0.15">
      <c r="A2" s="17" t="s">
        <v>1</v>
      </c>
      <c r="B2" s="14"/>
      <c r="C2" s="20" t="s">
        <v>2</v>
      </c>
      <c r="D2" s="14"/>
      <c r="E2" s="14"/>
      <c r="F2" s="14"/>
      <c r="G2" s="14"/>
      <c r="H2" s="14"/>
      <c r="I2" s="14"/>
      <c r="J2" s="14"/>
      <c r="K2" s="14"/>
      <c r="L2" s="9"/>
    </row>
    <row r="3" spans="1:14" ht="16" x14ac:dyDescent="0.15">
      <c r="A3" s="17" t="s">
        <v>3</v>
      </c>
      <c r="C3" s="19"/>
      <c r="L3" s="9"/>
    </row>
    <row r="4" spans="1:14" x14ac:dyDescent="0.15">
      <c r="A4" s="1" t="s">
        <v>4</v>
      </c>
    </row>
    <row r="5" spans="1:14" ht="98.25" customHeight="1" x14ac:dyDescent="0.15">
      <c r="A5" s="54" t="s">
        <v>5</v>
      </c>
      <c r="B5" s="55"/>
      <c r="C5" s="55"/>
      <c r="D5" s="55"/>
      <c r="E5" s="55"/>
      <c r="F5" s="55"/>
      <c r="G5" s="55"/>
      <c r="H5" s="55"/>
    </row>
    <row r="6" spans="1:14" x14ac:dyDescent="0.15">
      <c r="A6" s="18"/>
    </row>
    <row r="7" spans="1:14" x14ac:dyDescent="0.15">
      <c r="A7" s="18"/>
      <c r="D7" s="4"/>
      <c r="F7" s="4"/>
      <c r="N7" s="16"/>
    </row>
    <row r="8" spans="1:14" ht="30" x14ac:dyDescent="0.15">
      <c r="D8" s="21" t="s">
        <v>6</v>
      </c>
      <c r="E8" s="16"/>
      <c r="F8" s="21" t="s">
        <v>7</v>
      </c>
      <c r="G8" s="21" t="s">
        <v>8</v>
      </c>
      <c r="H8" s="21" t="s">
        <v>8</v>
      </c>
      <c r="I8" s="21"/>
      <c r="J8" s="21"/>
      <c r="K8" s="21"/>
      <c r="L8" s="22" t="s">
        <v>9</v>
      </c>
      <c r="M8" s="10" t="s">
        <v>10</v>
      </c>
      <c r="N8" s="23" t="s">
        <v>11</v>
      </c>
    </row>
    <row r="9" spans="1:14" x14ac:dyDescent="0.15">
      <c r="D9" s="21" t="s">
        <v>12</v>
      </c>
      <c r="E9" s="16"/>
      <c r="F9" s="21" t="s">
        <v>12</v>
      </c>
      <c r="G9" s="21" t="s">
        <v>12</v>
      </c>
      <c r="H9" s="21" t="s">
        <v>13</v>
      </c>
      <c r="I9" s="21"/>
      <c r="J9" s="21"/>
      <c r="K9" s="16"/>
      <c r="L9" s="16"/>
      <c r="N9" s="12"/>
    </row>
    <row r="10" spans="1:14" ht="15" thickBot="1" x14ac:dyDescent="0.2">
      <c r="D10" s="4"/>
      <c r="E10" s="4"/>
      <c r="N10" s="12"/>
    </row>
    <row r="11" spans="1:14" ht="46" thickBot="1" x14ac:dyDescent="0.2">
      <c r="A11" s="50"/>
      <c r="B11" s="50"/>
      <c r="C11" s="50"/>
      <c r="D11" s="8">
        <v>64884</v>
      </c>
      <c r="F11" s="8">
        <v>141465</v>
      </c>
      <c r="G11" s="5"/>
      <c r="M11" s="10" t="str">
        <f>IF(F11=D24,"Explanation of % variance from PY opening balance not required - Balance brought forward agrees","Explanation of % variance from PY opening balance not required - Balance brought forward does not agree, query this")</f>
        <v>Explanation of % variance from PY opening balance not required - Balance brought forward does not agree, query this</v>
      </c>
      <c r="N11" s="13"/>
    </row>
    <row r="12" spans="1:14" ht="15" thickBot="1" x14ac:dyDescent="0.2">
      <c r="D12" s="5"/>
      <c r="F12" s="5"/>
      <c r="N12" s="12"/>
    </row>
    <row r="13" spans="1:14" ht="85.5" customHeight="1" thickBot="1" x14ac:dyDescent="0.2">
      <c r="A13" s="51" t="s">
        <v>14</v>
      </c>
      <c r="B13" s="52"/>
      <c r="C13" s="53"/>
      <c r="D13" s="8">
        <v>28906</v>
      </c>
      <c r="F13" s="8">
        <v>34687</v>
      </c>
      <c r="G13" s="5">
        <f>F13-D13</f>
        <v>5781</v>
      </c>
      <c r="H13" s="6">
        <f>IF((D13&gt;F13),(D13-F13)/D13,IF(D13&lt;F13,-(D13-F13)/D13,IF(D13=F13,0)))</f>
        <v>0.19999308102124128</v>
      </c>
      <c r="I13" s="3">
        <f>IF(D13-F13&lt;200,0,IF(D13-F13&gt;200,1,IF(D13-F13=200,1)))</f>
        <v>0</v>
      </c>
      <c r="J13" s="3">
        <f>IF(F13-D13&lt;200,0,IF(F13-D13&gt;200,1,IF(F13-D13=200,1)))</f>
        <v>1</v>
      </c>
      <c r="K13" s="4">
        <f>IF(H13&lt;0.15,0,IF(H13&gt;0.15,1,IF(H13=0.15,1)))</f>
        <v>1</v>
      </c>
      <c r="L13" s="4" t="str">
        <f>IF((H13&lt;15%)*AND(G13&lt;100000)*OR(G13&gt;-100000), "NO","YES")</f>
        <v>YES</v>
      </c>
      <c r="M13" s="10" t="str">
        <f>IF((L13="YES")*AND(I13+J13&lt;1),"Explanation not required, difference less than £200"," ")</f>
        <v xml:space="preserve"> </v>
      </c>
      <c r="N13" s="13" t="s">
        <v>15</v>
      </c>
    </row>
    <row r="14" spans="1:14" ht="15" thickBot="1" x14ac:dyDescent="0.2">
      <c r="D14" s="5"/>
      <c r="F14" s="5"/>
      <c r="G14" s="5"/>
      <c r="H14" s="6"/>
      <c r="K14" s="4"/>
      <c r="L14" s="4"/>
      <c r="N14" s="12"/>
    </row>
    <row r="15" spans="1:14" ht="34" customHeight="1" thickBot="1" x14ac:dyDescent="0.2">
      <c r="A15" s="48" t="s">
        <v>16</v>
      </c>
      <c r="B15" s="48"/>
      <c r="C15" s="48"/>
      <c r="D15" s="8">
        <v>85813</v>
      </c>
      <c r="F15" s="8">
        <v>130389</v>
      </c>
      <c r="G15" s="5">
        <f>F15-D15</f>
        <v>44576</v>
      </c>
      <c r="H15" s="6">
        <f>IF((D15&gt;F15),(D15-F15)/D15,IF(D15&lt;F15,-(D15-F15)/D15,IF(D15=F15,0)))</f>
        <v>0.51945509421649405</v>
      </c>
      <c r="I15" s="3">
        <f>IF(D15-F15&lt;200,0,IF(D15-F15&gt;200,1,IF(D15-F15=200,1)))</f>
        <v>0</v>
      </c>
      <c r="J15" s="3">
        <f>IF(F15-D15&lt;200,0,IF(F15-D15&gt;200,1,IF(F15-D15=200,1)))</f>
        <v>1</v>
      </c>
      <c r="K15" s="4">
        <f>IF(H15&lt;0.15,0,IF(H15&gt;0.15,1,IF(H15=0.15,1)))</f>
        <v>1</v>
      </c>
      <c r="L15" s="4" t="str">
        <f>IF((H15&lt;15%)*AND(G15&lt;100000)*OR(G15&gt;-100000), "NO","YES")</f>
        <v>YES</v>
      </c>
      <c r="M15" s="10" t="str">
        <f>IF((L15="YES")*AND(I15+J15&lt;1),"Explanation not required, difference less than £200"," ")</f>
        <v xml:space="preserve"> </v>
      </c>
      <c r="N15" s="13" t="s">
        <v>33</v>
      </c>
    </row>
    <row r="16" spans="1:14" ht="15" thickBot="1" x14ac:dyDescent="0.2">
      <c r="D16" s="5"/>
      <c r="F16" s="5"/>
      <c r="G16" s="5"/>
      <c r="H16" s="6"/>
      <c r="K16" s="4"/>
      <c r="L16" s="4"/>
      <c r="N16" s="12"/>
    </row>
    <row r="17" spans="1:15" ht="79" customHeight="1" x14ac:dyDescent="0.15">
      <c r="A17" s="48" t="s">
        <v>17</v>
      </c>
      <c r="B17" s="48"/>
      <c r="C17" s="48"/>
      <c r="D17" s="8">
        <v>13855</v>
      </c>
      <c r="E17" s="3" t="s">
        <v>18</v>
      </c>
      <c r="F17" s="8">
        <v>17641</v>
      </c>
      <c r="G17" s="5">
        <f>F17-D17</f>
        <v>3786</v>
      </c>
      <c r="H17" s="6">
        <f>IF((D17&gt;F17),(D17-F17)/D17,IF(D17&lt;F17,-(D17-F17)/D17,IF(D17=F17,0)))</f>
        <v>0.27325875135330208</v>
      </c>
      <c r="I17" s="3">
        <f>IF(D17-F17&lt;200,0,IF(D17-F17&gt;200,1,IF(D17-F17=200,1)))</f>
        <v>0</v>
      </c>
      <c r="J17" s="3">
        <f>IF(F17-D17&lt;200,0,IF(F17-D17&gt;200,1,IF(F17-D17=200,1)))</f>
        <v>1</v>
      </c>
      <c r="K17" s="4">
        <f>IF(H17&lt;0.15,0,IF(H17&gt;0.15,1,IF(H17=0.15,1)))</f>
        <v>1</v>
      </c>
      <c r="L17" s="4" t="str">
        <f>IF((H17&lt;15%)*AND(G17&lt;100000)*OR(G17&gt;-100000), "NO","YES")</f>
        <v>YES</v>
      </c>
      <c r="M17" s="32" t="str">
        <f>IF((L17="YES")*AND(I17+J17&lt;1),"Explanation not required, difference less than £200"," ")</f>
        <v xml:space="preserve"> </v>
      </c>
      <c r="N17" s="43" t="s">
        <v>34</v>
      </c>
    </row>
    <row r="18" spans="1:15" x14ac:dyDescent="0.15">
      <c r="D18" s="5"/>
      <c r="F18" s="5"/>
      <c r="G18" s="5"/>
      <c r="H18" s="6"/>
      <c r="K18" s="4"/>
      <c r="L18" s="4"/>
      <c r="N18" s="44"/>
    </row>
    <row r="19" spans="1:15" ht="15" x14ac:dyDescent="0.15">
      <c r="A19" s="48" t="s">
        <v>19</v>
      </c>
      <c r="B19" s="48"/>
      <c r="C19" s="48"/>
      <c r="D19" s="8">
        <v>0</v>
      </c>
      <c r="F19" s="8">
        <v>0</v>
      </c>
      <c r="G19" s="5">
        <f>F19-D19</f>
        <v>0</v>
      </c>
      <c r="H19" s="6">
        <f>IF((D19&gt;F19),(D19-F19)/D19,IF(D19&lt;F19,-(D19-F19)/D19,IF(D19=F19,0)))</f>
        <v>0</v>
      </c>
      <c r="I19" s="3">
        <f>IF(D19-F19&lt;200,0,IF(D19-F19&gt;200,1,IF(D19-F19=200,1)))</f>
        <v>0</v>
      </c>
      <c r="J19" s="3">
        <f>IF(F19-D19&lt;200,0,IF(F19-D19&gt;200,1,IF(F19-D19=200,1)))</f>
        <v>0</v>
      </c>
      <c r="K19" s="4">
        <f>IF(H19&lt;0.15,0,IF(H19&gt;0.15,1,IF(H19=0.15,1)))</f>
        <v>0</v>
      </c>
      <c r="L19" s="4" t="str">
        <f>IF((H19&lt;15%)*AND(G19&lt;100000)*OR(G19&gt;-100000), "NO","YES")</f>
        <v>NO</v>
      </c>
      <c r="M19" s="32" t="str">
        <f>IF((L19="YES")*AND(I19+J19&lt;1),"Explanation not required, difference less than £200"," ")</f>
        <v xml:space="preserve"> </v>
      </c>
      <c r="N19" s="45"/>
    </row>
    <row r="20" spans="1:15" x14ac:dyDescent="0.15">
      <c r="D20" s="5"/>
      <c r="F20" s="5"/>
      <c r="G20" s="5"/>
      <c r="H20" s="6"/>
      <c r="K20" s="4"/>
      <c r="L20" s="4"/>
      <c r="N20" s="12"/>
    </row>
    <row r="21" spans="1:15" ht="38.25" customHeight="1" x14ac:dyDescent="0.15">
      <c r="A21" s="48" t="s">
        <v>20</v>
      </c>
      <c r="B21" s="48"/>
      <c r="C21" s="48"/>
      <c r="D21" s="8">
        <v>24282</v>
      </c>
      <c r="F21" s="8">
        <v>57745</v>
      </c>
      <c r="G21" s="5">
        <f>F21-D21</f>
        <v>33463</v>
      </c>
      <c r="H21" s="6">
        <f>IF((D21&gt;F21),(D21-F21)/D21,IF(D21&lt;F21,-(D21-F21)/D21,IF(D21=F21,0)))</f>
        <v>1.3780990033769871</v>
      </c>
      <c r="I21" s="3">
        <f>IF(D21-F21&lt;200,0,IF(D21-F21&gt;200,1,IF(D21-F21=200,1)))</f>
        <v>0</v>
      </c>
      <c r="J21" s="3">
        <f>IF(F21-D21&lt;200,0,IF(F21-D21&gt;200,1,IF(F21-D21=200,1)))</f>
        <v>1</v>
      </c>
      <c r="K21" s="4">
        <f>IF(H21&lt;0.15,0,IF(H21&gt;0.15,1,IF(H21=0.15,1)))</f>
        <v>1</v>
      </c>
      <c r="L21" s="4" t="str">
        <f>IF((H21&lt;15%)*AND(G21&lt;100000)*OR(G21&gt;-100000), "NO","YES")</f>
        <v>YES</v>
      </c>
      <c r="M21" s="56" t="str">
        <f>IF((L21="YES")*AND(I21+J21&lt;1),"Explanation not required, difference less than £200"," ")</f>
        <v xml:space="preserve"> </v>
      </c>
      <c r="N21" s="30" t="s">
        <v>21</v>
      </c>
    </row>
    <row r="22" spans="1:15" ht="45.75" customHeight="1" x14ac:dyDescent="0.15">
      <c r="A22" s="7"/>
      <c r="B22" s="7"/>
      <c r="C22" s="7"/>
      <c r="D22" s="24"/>
      <c r="F22" s="24"/>
      <c r="G22" s="5"/>
      <c r="H22" s="6"/>
      <c r="K22" s="4"/>
      <c r="L22" s="4"/>
      <c r="M22" s="57"/>
      <c r="N22" s="31" t="s">
        <v>32</v>
      </c>
    </row>
    <row r="23" spans="1:15" ht="17" thickBot="1" x14ac:dyDescent="0.25">
      <c r="D23" s="5"/>
      <c r="F23" s="5"/>
      <c r="G23" s="5"/>
      <c r="H23" s="6"/>
      <c r="K23" s="4"/>
      <c r="L23" s="4"/>
      <c r="N23" s="29" t="s">
        <v>18</v>
      </c>
      <c r="O23" s="25"/>
    </row>
    <row r="24" spans="1:15" ht="17" thickBot="1" x14ac:dyDescent="0.25">
      <c r="A24" s="7" t="s">
        <v>22</v>
      </c>
      <c r="D24" s="2">
        <f>D11+D13+D15-D17-D19-D21</f>
        <v>141466</v>
      </c>
      <c r="F24" s="2">
        <f>F11+F13+F15-F17-F19-F21</f>
        <v>231155</v>
      </c>
      <c r="G24" s="5"/>
      <c r="H24" s="6"/>
      <c r="K24" s="4"/>
      <c r="L24" s="4"/>
      <c r="M24" s="34" t="s">
        <v>23</v>
      </c>
      <c r="N24" s="47" t="s">
        <v>18</v>
      </c>
      <c r="O24" s="26" t="s">
        <v>18</v>
      </c>
    </row>
    <row r="25" spans="1:15" ht="17" thickBot="1" x14ac:dyDescent="0.25">
      <c r="D25" s="5"/>
      <c r="F25" s="5"/>
      <c r="G25" s="5"/>
      <c r="H25" s="6"/>
      <c r="K25" s="4"/>
      <c r="L25" s="4"/>
      <c r="N25" s="33" t="s">
        <v>18</v>
      </c>
      <c r="O25" s="27" t="s">
        <v>18</v>
      </c>
    </row>
    <row r="26" spans="1:15" ht="17" thickBot="1" x14ac:dyDescent="0.25">
      <c r="A26" s="48" t="s">
        <v>24</v>
      </c>
      <c r="B26" s="48"/>
      <c r="C26" s="48"/>
      <c r="D26" s="8">
        <v>64884</v>
      </c>
      <c r="F26" s="8"/>
      <c r="G26" s="5"/>
      <c r="H26" s="6"/>
      <c r="K26" s="4"/>
      <c r="L26" s="4"/>
      <c r="M26" s="34" t="s">
        <v>23</v>
      </c>
      <c r="N26" s="47" t="s">
        <v>18</v>
      </c>
      <c r="O26" s="27" t="s">
        <v>18</v>
      </c>
    </row>
    <row r="27" spans="1:15" ht="17" thickBot="1" x14ac:dyDescent="0.25">
      <c r="D27" s="5"/>
      <c r="F27" s="5"/>
      <c r="G27" s="5"/>
      <c r="H27" s="6"/>
      <c r="K27" s="4"/>
      <c r="L27" s="4"/>
      <c r="N27" s="35" t="s">
        <v>18</v>
      </c>
      <c r="O27" s="26" t="s">
        <v>18</v>
      </c>
    </row>
    <row r="28" spans="1:15" ht="15.75" customHeight="1" thickBot="1" x14ac:dyDescent="0.25">
      <c r="A28" s="48" t="s">
        <v>25</v>
      </c>
      <c r="B28" s="48"/>
      <c r="C28" s="48"/>
      <c r="D28" s="8">
        <v>76679</v>
      </c>
      <c r="F28" s="8">
        <v>96086</v>
      </c>
      <c r="G28" s="5">
        <f>F28-D28</f>
        <v>19407</v>
      </c>
      <c r="H28" s="6">
        <f>IF((D28&gt;F28),(D28-F28)/D28,IF(D28&lt;F28,-(D28-F28)/D28,IF(D28=F28,0)))</f>
        <v>0.25309406747610169</v>
      </c>
      <c r="I28" s="3">
        <f>IF(D28-F28&lt;200,0,IF(D28-F28&gt;200,1,IF(D28-F28=200,1)))</f>
        <v>0</v>
      </c>
      <c r="J28" s="3">
        <f>IF(F28-D28&lt;200,0,IF(F28-D28&gt;200,1,IF(F28-D28=200,1)))</f>
        <v>1</v>
      </c>
      <c r="K28" s="4">
        <f>IF(H28&lt;0.15,0,IF(H28&gt;0.15,1,IF(H28=0.15,1)))</f>
        <v>1</v>
      </c>
      <c r="L28" s="4" t="str">
        <f>IF((H28&lt;15%)*AND(G28&lt;100000)*OR(G28&gt;-100000), "NO","YES")</f>
        <v>YES</v>
      </c>
      <c r="M28" s="41" t="str">
        <f>IF((L28="YES")*AND(I28+J28&lt;1),"Explanation not required, difference less than £200"," ")</f>
        <v xml:space="preserve"> </v>
      </c>
      <c r="N28" s="39" t="s">
        <v>26</v>
      </c>
      <c r="O28" s="27" t="s">
        <v>18</v>
      </c>
    </row>
    <row r="29" spans="1:15" ht="14.25" customHeight="1" x14ac:dyDescent="0.2">
      <c r="D29" s="5"/>
      <c r="F29" s="5"/>
      <c r="G29" s="5"/>
      <c r="H29" s="6"/>
      <c r="K29" s="4"/>
      <c r="L29" s="4"/>
      <c r="M29" s="42"/>
      <c r="N29" s="40" t="s">
        <v>31</v>
      </c>
      <c r="O29" s="27" t="s">
        <v>18</v>
      </c>
    </row>
    <row r="30" spans="1:15" ht="14.25" customHeight="1" x14ac:dyDescent="0.2">
      <c r="D30" s="5"/>
      <c r="F30" s="5"/>
      <c r="G30" s="5"/>
      <c r="H30" s="6"/>
      <c r="K30" s="4"/>
      <c r="L30" s="4"/>
      <c r="N30" s="38"/>
      <c r="O30" s="27"/>
    </row>
    <row r="31" spans="1:15" ht="18" thickBot="1" x14ac:dyDescent="0.25">
      <c r="A31" s="48" t="s">
        <v>27</v>
      </c>
      <c r="B31" s="48"/>
      <c r="C31" s="48"/>
      <c r="D31" s="8">
        <v>0</v>
      </c>
      <c r="F31" s="8">
        <v>0</v>
      </c>
      <c r="G31" s="5">
        <f>F31-D31</f>
        <v>0</v>
      </c>
      <c r="H31" s="6">
        <f>IF((D31&gt;F31),(D31-F31)/D31,IF(D31&lt;F31,-(D31-F31)/D31,IF(D31=F31,0)))</f>
        <v>0</v>
      </c>
      <c r="I31" s="3">
        <f>IF(D31-F31&lt;100,0,IF(D31-F31&gt;100,1,IF(D31-F31=100,1)))</f>
        <v>0</v>
      </c>
      <c r="J31" s="3">
        <f>IF(F31-D31&lt;100,0,IF(F31-D31&gt;100,1,IF(F31-D31=100,1)))</f>
        <v>0</v>
      </c>
      <c r="K31" s="4">
        <f>IF(H31&lt;0.15,0,IF(H31&gt;0.15,1,IF(H31=0.15,1)))</f>
        <v>0</v>
      </c>
      <c r="L31" s="4" t="str">
        <f>IF((H31&lt;15%)*AND(G31&lt;100000)*OR(G31&gt;-100000), "NO","YES")</f>
        <v>NO</v>
      </c>
      <c r="M31" s="32" t="str">
        <f>IF((L31="YES")*AND(I31+J31&lt;1),"Explanation not required, difference less than £200"," ")</f>
        <v xml:space="preserve"> </v>
      </c>
      <c r="N31" s="46" t="s">
        <v>18</v>
      </c>
      <c r="O31" s="27" t="s">
        <v>18</v>
      </c>
    </row>
    <row r="32" spans="1:15" ht="16" x14ac:dyDescent="0.2">
      <c r="H32" s="6"/>
      <c r="K32" s="4"/>
      <c r="L32" s="4"/>
      <c r="N32" s="33" t="s">
        <v>18</v>
      </c>
      <c r="O32" s="27" t="s">
        <v>18</v>
      </c>
    </row>
    <row r="33" spans="3:22" ht="16" x14ac:dyDescent="0.2">
      <c r="C33" s="11" t="s">
        <v>28</v>
      </c>
      <c r="N33" s="36" t="s">
        <v>18</v>
      </c>
      <c r="O33" s="27" t="s">
        <v>18</v>
      </c>
    </row>
    <row r="34" spans="3:22" ht="16" x14ac:dyDescent="0.2">
      <c r="N34" s="33" t="s">
        <v>18</v>
      </c>
      <c r="O34" s="27" t="s">
        <v>18</v>
      </c>
      <c r="P34" s="15"/>
      <c r="Q34" s="15"/>
      <c r="R34" s="15"/>
      <c r="S34" s="15"/>
      <c r="T34" s="15"/>
      <c r="U34" s="15"/>
      <c r="V34" s="15"/>
    </row>
    <row r="35" spans="3:22" ht="19" x14ac:dyDescent="0.15">
      <c r="C35" s="11" t="s">
        <v>29</v>
      </c>
      <c r="N35" s="37" t="s">
        <v>18</v>
      </c>
      <c r="O35" s="28" t="s">
        <v>18</v>
      </c>
      <c r="P35" s="15"/>
      <c r="Q35" s="15"/>
      <c r="R35" s="15"/>
      <c r="S35" s="15"/>
      <c r="T35" s="15"/>
      <c r="U35" s="15"/>
      <c r="V35" s="15"/>
    </row>
    <row r="37" spans="3:22" x14ac:dyDescent="0.15">
      <c r="C37" s="11" t="s">
        <v>30</v>
      </c>
    </row>
  </sheetData>
  <mergeCells count="11">
    <mergeCell ref="A21:C21"/>
    <mergeCell ref="A1:K1"/>
    <mergeCell ref="A26:C26"/>
    <mergeCell ref="A28:C28"/>
    <mergeCell ref="A31:C31"/>
    <mergeCell ref="A11:C11"/>
    <mergeCell ref="A13:C13"/>
    <mergeCell ref="A15:C15"/>
    <mergeCell ref="A17:C17"/>
    <mergeCell ref="A5:H5"/>
    <mergeCell ref="A19:C19"/>
  </mergeCells>
  <pageMargins left="0.70866141732283472" right="0.70866141732283472" top="0.74803149606299213" bottom="0.74803149606299213" header="0.31496062992125984" footer="0.31496062992125984"/>
  <pageSetup paperSize="9" scale="53"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Variances</vt:lpstr>
      <vt:lpstr>Variances!Print_Area</vt:lpstr>
    </vt:vector>
  </TitlesOfParts>
  <Manager/>
  <Company>Littlejohn LLP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jsheridan</dc:creator>
  <cp:keywords/>
  <dc:description/>
  <cp:lastModifiedBy>Suzanne lupin</cp:lastModifiedBy>
  <cp:revision/>
  <dcterms:created xsi:type="dcterms:W3CDTF">2012-07-11T10:01:28Z</dcterms:created>
  <dcterms:modified xsi:type="dcterms:W3CDTF">2024-05-13T08:51:05Z</dcterms:modified>
  <cp:category/>
  <cp:contentStatus/>
</cp:coreProperties>
</file>